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0\share\04 文書管理表\Ｃ 財務\７　契約\３  業務委託契約\★長期契約★\01 園地管理\R8\04 ホームページ公告掲載\"/>
    </mc:Choice>
  </mc:AlternateContent>
  <xr:revisionPtr revIDLastSave="0" documentId="13_ncr:1_{A77DD1BB-B578-4A14-9B5A-76C3625D773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設計書" sheetId="24" r:id="rId1"/>
  </sheets>
  <definedNames>
    <definedName name="_xlnm.Print_Titles" localSheetId="0">設計書!$2:$3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4" l="1"/>
  <c r="I16" i="24" s="1"/>
  <c r="H8" i="24"/>
  <c r="H7" i="24"/>
  <c r="J22" i="24"/>
  <c r="H22" i="24"/>
  <c r="I22" i="24" s="1"/>
  <c r="J21" i="24"/>
  <c r="H21" i="24"/>
  <c r="I21" i="24" s="1"/>
  <c r="J20" i="24"/>
  <c r="H20" i="24"/>
  <c r="I20" i="24" s="1"/>
  <c r="J18" i="24"/>
  <c r="H18" i="24"/>
  <c r="I18" i="24" s="1"/>
  <c r="H17" i="24"/>
  <c r="H15" i="24"/>
  <c r="I15" i="24" s="1"/>
  <c r="H14" i="24"/>
  <c r="I14" i="24" s="1"/>
  <c r="H13" i="24"/>
  <c r="I13" i="24" s="1"/>
  <c r="H12" i="24"/>
  <c r="I12" i="24" s="1"/>
  <c r="H10" i="24"/>
  <c r="I10" i="24"/>
  <c r="H9" i="24"/>
  <c r="H6" i="24"/>
  <c r="H5" i="24"/>
  <c r="I17" i="24" l="1"/>
  <c r="I11" i="24" s="1"/>
  <c r="I8" i="24"/>
  <c r="I19" i="24"/>
  <c r="I7" i="24"/>
  <c r="I6" i="24"/>
  <c r="I9" i="24"/>
  <c r="I5" i="24"/>
  <c r="I4" i="24" l="1"/>
  <c r="I25" i="24" s="1"/>
  <c r="G26" i="24" l="1"/>
  <c r="I26" i="24" s="1"/>
  <c r="I27" i="24" s="1"/>
  <c r="G28" i="24" l="1"/>
  <c r="I28" i="24" s="1"/>
  <c r="I29" i="24" s="1"/>
  <c r="G30" i="24" l="1"/>
  <c r="K30" i="24" s="1"/>
  <c r="K31" i="24" s="1"/>
  <c r="L31" i="24" l="1"/>
  <c r="K33" i="24"/>
  <c r="K35" i="24" s="1"/>
  <c r="I31" i="24" l="1"/>
  <c r="L33" i="24"/>
  <c r="L35" i="24" s="1"/>
  <c r="L30" i="24"/>
  <c r="I37" i="24" l="1"/>
  <c r="I30" i="24"/>
  <c r="I33" i="24"/>
  <c r="I35" i="24" s="1"/>
</calcChain>
</file>

<file path=xl/sharedStrings.xml><?xml version="1.0" encoding="utf-8"?>
<sst xmlns="http://schemas.openxmlformats.org/spreadsheetml/2006/main" count="92" uniqueCount="63">
  <si>
    <t>費目</t>
    <rPh sb="0" eb="1">
      <t>ヒ</t>
    </rPh>
    <rPh sb="1" eb="2">
      <t>モク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</si>
  <si>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</si>
  <si>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</si>
  <si>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細目</t>
    <rPh sb="0" eb="2">
      <t>サイモク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</si>
  <si>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</si>
  <si>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</si>
  <si>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</si>
  <si>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</si>
  <si>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</si>
  <si>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道路維持</t>
    <rPh sb="0" eb="2">
      <t>ドウロ</t>
    </rPh>
    <rPh sb="2" eb="4">
      <t>イジ</t>
    </rPh>
    <phoneticPr fontId="2"/>
  </si>
  <si>
    <t>共通仮設費</t>
  </si>
  <si>
    <t>　P2</t>
  </si>
  <si>
    <t>現場管理費</t>
  </si>
  <si>
    <t>管理原価</t>
  </si>
  <si>
    <t>　P3</t>
  </si>
  <si>
    <t>一般管理費</t>
  </si>
  <si>
    <t>消費税</t>
  </si>
  <si>
    <t>P1*</t>
    <phoneticPr fontId="2"/>
  </si>
  <si>
    <t>P2*</t>
    <phoneticPr fontId="2"/>
  </si>
  <si>
    <t>計</t>
    <phoneticPr fontId="2"/>
  </si>
  <si>
    <t xml:space="preserve">  P4</t>
    <phoneticPr fontId="2"/>
  </si>
  <si>
    <t>P4*</t>
    <phoneticPr fontId="2"/>
  </si>
  <si>
    <t>合  計</t>
    <phoneticPr fontId="2"/>
  </si>
  <si>
    <t>/3</t>
  </si>
  <si>
    <t>/3 以内</t>
    <rPh sb="3" eb="5">
      <t>イナイ</t>
    </rPh>
    <phoneticPr fontId="2"/>
  </si>
  <si>
    <t>芝刈</t>
    <rPh sb="0" eb="2">
      <t>シバカ</t>
    </rPh>
    <phoneticPr fontId="2"/>
  </si>
  <si>
    <t>1回/年</t>
    <rPh sb="1" eb="2">
      <t>カイ</t>
    </rPh>
    <rPh sb="3" eb="4">
      <t>ネン</t>
    </rPh>
    <phoneticPr fontId="2"/>
  </si>
  <si>
    <t>施設点検</t>
    <rPh sb="0" eb="2">
      <t>シセツ</t>
    </rPh>
    <rPh sb="2" eb="4">
      <t>テンケン</t>
    </rPh>
    <phoneticPr fontId="2"/>
  </si>
  <si>
    <t>回</t>
    <rPh sb="0" eb="1">
      <t>カイ</t>
    </rPh>
    <phoneticPr fontId="2"/>
  </si>
  <si>
    <t>経費率</t>
    <rPh sb="0" eb="3">
      <t>ケイヒリツ</t>
    </rPh>
    <phoneticPr fontId="2"/>
  </si>
  <si>
    <t>本</t>
    <rPh sb="0" eb="1">
      <t>ホン</t>
    </rPh>
    <phoneticPr fontId="2"/>
  </si>
  <si>
    <t>㎡</t>
    <phoneticPr fontId="2"/>
  </si>
  <si>
    <t>　P1</t>
    <phoneticPr fontId="2"/>
  </si>
  <si>
    <t>P3*</t>
    <phoneticPr fontId="2"/>
  </si>
  <si>
    <t>4回/年</t>
    <rPh sb="1" eb="2">
      <t>カイ</t>
    </rPh>
    <rPh sb="3" eb="4">
      <t>ネン</t>
    </rPh>
    <phoneticPr fontId="2"/>
  </si>
  <si>
    <t>乗用芝刈機</t>
    <rPh sb="0" eb="2">
      <t>ジョウヨウ</t>
    </rPh>
    <rPh sb="2" eb="4">
      <t>シバカ</t>
    </rPh>
    <rPh sb="4" eb="5">
      <t>キ</t>
    </rPh>
    <phoneticPr fontId="2"/>
  </si>
  <si>
    <t>ﾊﾝﾄﾞｶﾞｲﾄﾞ+刈払機</t>
    <rPh sb="10" eb="13">
      <t>カリハライキ</t>
    </rPh>
    <phoneticPr fontId="2"/>
  </si>
  <si>
    <t>3回/年</t>
    <rPh sb="1" eb="2">
      <t>カイ</t>
    </rPh>
    <rPh sb="3" eb="4">
      <t>ネン</t>
    </rPh>
    <phoneticPr fontId="2"/>
  </si>
  <si>
    <t>人力除草</t>
    <rPh sb="0" eb="2">
      <t>ジンリキ</t>
    </rPh>
    <rPh sb="2" eb="4">
      <t>ジョソウ</t>
    </rPh>
    <phoneticPr fontId="2"/>
  </si>
  <si>
    <t>樹林管理工</t>
    <rPh sb="0" eb="2">
      <t>ジュリン</t>
    </rPh>
    <rPh sb="2" eb="4">
      <t>カンリ</t>
    </rPh>
    <rPh sb="4" eb="5">
      <t>コウ</t>
    </rPh>
    <phoneticPr fontId="2"/>
  </si>
  <si>
    <t>芝生管理工</t>
    <rPh sb="0" eb="2">
      <t>シバフ</t>
    </rPh>
    <rPh sb="2" eb="4">
      <t>カンリ</t>
    </rPh>
    <rPh sb="4" eb="5">
      <t>コウ</t>
    </rPh>
    <phoneticPr fontId="2"/>
  </si>
  <si>
    <t>草刈工</t>
    <rPh sb="0" eb="2">
      <t>クサカ</t>
    </rPh>
    <rPh sb="2" eb="3">
      <t>コウ</t>
    </rPh>
    <phoneticPr fontId="2"/>
  </si>
  <si>
    <t>2回/年</t>
    <rPh sb="1" eb="2">
      <t>カイ</t>
    </rPh>
    <rPh sb="3" eb="4">
      <t>ネン</t>
    </rPh>
    <phoneticPr fontId="2"/>
  </si>
  <si>
    <t>除伐・つる切り</t>
    <phoneticPr fontId="2"/>
  </si>
  <si>
    <t>その他管理</t>
    <rPh sb="2" eb="3">
      <t>タ</t>
    </rPh>
    <rPh sb="3" eb="5">
      <t>カンリ</t>
    </rPh>
    <phoneticPr fontId="2"/>
  </si>
  <si>
    <t>園地清掃</t>
    <rPh sb="0" eb="2">
      <t>エンチ</t>
    </rPh>
    <rPh sb="2" eb="4">
      <t>セイソウ</t>
    </rPh>
    <phoneticPr fontId="2"/>
  </si>
  <si>
    <t>園内芝生面積</t>
    <rPh sb="0" eb="2">
      <t>エンナイ</t>
    </rPh>
    <rPh sb="2" eb="4">
      <t>シバフ</t>
    </rPh>
    <rPh sb="4" eb="6">
      <t>メンセキ</t>
    </rPh>
    <phoneticPr fontId="2"/>
  </si>
  <si>
    <t>池・小川清掃</t>
    <rPh sb="0" eb="1">
      <t>イケ</t>
    </rPh>
    <rPh sb="2" eb="4">
      <t>オガワ</t>
    </rPh>
    <rPh sb="4" eb="6">
      <t>セイソウ</t>
    </rPh>
    <phoneticPr fontId="2"/>
  </si>
  <si>
    <t>ｱｽﾚﾁｯｸ遊具・ｻｲﾝ等</t>
    <rPh sb="6" eb="8">
      <t>ユウグ</t>
    </rPh>
    <rPh sb="12" eb="13">
      <t>トウ</t>
    </rPh>
    <phoneticPr fontId="2"/>
  </si>
  <si>
    <t>高木剪定</t>
    <rPh sb="0" eb="1">
      <t>コウ</t>
    </rPh>
    <rPh sb="1" eb="2">
      <t>キ</t>
    </rPh>
    <rPh sb="2" eb="4">
      <t>センテイ</t>
    </rPh>
    <phoneticPr fontId="2"/>
  </si>
  <si>
    <t>幹周60cm未満</t>
    <rPh sb="0" eb="1">
      <t>ミキ</t>
    </rPh>
    <rPh sb="1" eb="2">
      <t>シュウ</t>
    </rPh>
    <rPh sb="6" eb="8">
      <t>ミマン</t>
    </rPh>
    <phoneticPr fontId="2"/>
  </si>
  <si>
    <t>幹周60cm以上</t>
    <rPh sb="0" eb="1">
      <t>ミキ</t>
    </rPh>
    <rPh sb="1" eb="2">
      <t>シュウ</t>
    </rPh>
    <rPh sb="6" eb="8">
      <t>イジョウ</t>
    </rPh>
    <phoneticPr fontId="2"/>
  </si>
  <si>
    <t>低木寄植剪定</t>
    <rPh sb="0" eb="2">
      <t>テイボク</t>
    </rPh>
    <rPh sb="2" eb="3">
      <t>ヨ</t>
    </rPh>
    <rPh sb="3" eb="4">
      <t>ウエ</t>
    </rPh>
    <rPh sb="4" eb="6">
      <t>センテイ</t>
    </rPh>
    <phoneticPr fontId="2"/>
  </si>
  <si>
    <t>H22年度版</t>
    <rPh sb="3" eb="5">
      <t>ネンド</t>
    </rPh>
    <rPh sb="5" eb="6">
      <t>バン</t>
    </rPh>
    <phoneticPr fontId="2"/>
  </si>
  <si>
    <t>高木施肥</t>
    <rPh sb="0" eb="1">
      <t>コウ</t>
    </rPh>
    <rPh sb="1" eb="2">
      <t>キ</t>
    </rPh>
    <rPh sb="2" eb="4">
      <t>セヒ</t>
    </rPh>
    <phoneticPr fontId="2"/>
  </si>
  <si>
    <t>直接管理費</t>
    <phoneticPr fontId="2"/>
  </si>
  <si>
    <t>純管理費</t>
    <phoneticPr fontId="2"/>
  </si>
  <si>
    <t>上野原縄文の森園地管理業務委託設計書</t>
    <rPh sb="0" eb="3">
      <t>ウエノハラ</t>
    </rPh>
    <rPh sb="1" eb="2">
      <t>ヘイネンド</t>
    </rPh>
    <rPh sb="3" eb="5">
      <t>ジョウモン</t>
    </rPh>
    <rPh sb="6" eb="7">
      <t>モリ</t>
    </rPh>
    <rPh sb="7" eb="9">
      <t>エンチ</t>
    </rPh>
    <rPh sb="9" eb="11">
      <t>カンリ</t>
    </rPh>
    <rPh sb="11" eb="13">
      <t>ギョウム</t>
    </rPh>
    <rPh sb="13" eb="15">
      <t>イタク</t>
    </rPh>
    <rPh sb="15" eb="18">
      <t>セッケイショ</t>
    </rPh>
    <phoneticPr fontId="2"/>
  </si>
  <si>
    <t>令和８年度～令和12年度</t>
    <rPh sb="0" eb="2">
      <t>レイワ</t>
    </rPh>
    <rPh sb="3" eb="5">
      <t>ネンド</t>
    </rPh>
    <rPh sb="6" eb="8">
      <t>レイワ</t>
    </rPh>
    <rPh sb="10" eb="12">
      <t>ネンド</t>
    </rPh>
    <phoneticPr fontId="3"/>
  </si>
  <si>
    <t>1回/月</t>
    <rPh sb="1" eb="2">
      <t>カイ</t>
    </rPh>
    <rPh sb="3" eb="4">
      <t>ツキ</t>
    </rPh>
    <phoneticPr fontId="2"/>
  </si>
  <si>
    <t>肩掛式（外周部A）</t>
    <rPh sb="0" eb="1">
      <t>カタ</t>
    </rPh>
    <rPh sb="1" eb="2">
      <t>カ</t>
    </rPh>
    <rPh sb="2" eb="3">
      <t>シキ</t>
    </rPh>
    <rPh sb="4" eb="7">
      <t>ガイシュウブ</t>
    </rPh>
    <phoneticPr fontId="2"/>
  </si>
  <si>
    <t>肩掛式（外周部B～F）</t>
    <rPh sb="4" eb="7">
      <t>ガイシュウブ</t>
    </rPh>
    <phoneticPr fontId="2"/>
  </si>
  <si>
    <t>祭りの広場16700*0.5</t>
    <rPh sb="0" eb="1">
      <t>マツ</t>
    </rPh>
    <rPh sb="3" eb="5">
      <t>ヒロバ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</si>
</sst>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_ "/>
    <numFmt numFmtId="181" formatCode="#,##0.0000;[Red]\-#,##0.0000"/>
    <numFmt numFmtId="184" formatCode="&quot;第&quot;General&quot;号&quot;&quot;単&quot;&quot;価&quot;&quot;表&quot;"/>
    <numFmt numFmtId="185" formatCode="0.0%"/>
  </numFmts>
  <fonts count="13"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4"/>
      <name val="HG創英丸ﾎﾟｯﾌﾟ体"/>
      <family val="3"/>
      <charset val="128"/>
    </font>
    <font>
      <sz val="10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6"/>
      <name val="HGS創英角ﾎﾟｯﾌﾟ体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17">
    <xf numFmtId="0" fontId="0" fillId="0" borderId="0" xfId="0">
      <alignment vertical="center"/>
    </xf>
    <xf numFmtId="38" fontId="4" fillId="0" borderId="0" xfId="1" applyFont="1" applyAlignment="1"/>
    <xf numFmtId="0" fontId="4" fillId="0" borderId="0" xfId="0" applyFont="1" applyAlignment="1"/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 shrinkToFit="1"/>
    </xf>
    <xf numFmtId="38" fontId="4" fillId="0" borderId="6" xfId="1" applyFont="1" applyBorder="1" applyAlignment="1">
      <alignment horizontal="center"/>
    </xf>
    <xf numFmtId="38" fontId="4" fillId="0" borderId="6" xfId="1" applyFont="1" applyBorder="1" applyAlignment="1">
      <alignment horizontal="center" shrinkToFit="1"/>
    </xf>
    <xf numFmtId="0" fontId="4" fillId="0" borderId="6" xfId="0" applyFont="1" applyBorder="1" applyAlignment="1">
      <alignment shrinkToFit="1"/>
    </xf>
    <xf numFmtId="38" fontId="4" fillId="0" borderId="6" xfId="1" applyFont="1" applyBorder="1" applyAlignment="1"/>
    <xf numFmtId="184" fontId="4" fillId="2" borderId="6" xfId="0" applyNumberFormat="1" applyFont="1" applyFill="1" applyBorder="1" applyAlignment="1">
      <alignment horizontal="center" shrinkToFit="1"/>
    </xf>
    <xf numFmtId="38" fontId="4" fillId="0" borderId="0" xfId="0" applyNumberFormat="1" applyFont="1" applyAlignment="1"/>
    <xf numFmtId="0" fontId="4" fillId="0" borderId="6" xfId="0" applyFont="1" applyBorder="1" applyAlignment="1"/>
    <xf numFmtId="0" fontId="4" fillId="0" borderId="2" xfId="0" applyFont="1" applyBorder="1" applyAlignment="1"/>
    <xf numFmtId="0" fontId="4" fillId="0" borderId="7" xfId="0" applyFont="1" applyBorder="1" applyAlignment="1">
      <alignment shrinkToFit="1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 shrinkToFit="1"/>
    </xf>
    <xf numFmtId="0" fontId="4" fillId="0" borderId="2" xfId="0" applyFont="1" applyBorder="1" applyAlignment="1">
      <alignment horizontal="right"/>
    </xf>
    <xf numFmtId="181" fontId="4" fillId="2" borderId="6" xfId="1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/>
    </xf>
    <xf numFmtId="176" fontId="4" fillId="0" borderId="6" xfId="0" applyNumberFormat="1" applyFont="1" applyBorder="1" applyAlignment="1" applyProtection="1">
      <alignment horizontal="center" shrinkToFit="1"/>
      <protection locked="0"/>
    </xf>
    <xf numFmtId="38" fontId="4" fillId="0" borderId="6" xfId="1" applyFont="1" applyFill="1" applyBorder="1" applyAlignment="1" applyProtection="1">
      <alignment shrinkToFit="1"/>
      <protection locked="0"/>
    </xf>
    <xf numFmtId="181" fontId="4" fillId="0" borderId="6" xfId="1" applyNumberFormat="1" applyFont="1" applyFill="1" applyBorder="1" applyAlignment="1">
      <alignment horizontal="center"/>
    </xf>
    <xf numFmtId="38" fontId="4" fillId="0" borderId="7" xfId="1" applyFont="1" applyFill="1" applyBorder="1" applyAlignment="1"/>
    <xf numFmtId="0" fontId="4" fillId="0" borderId="7" xfId="0" applyFont="1" applyBorder="1" applyAlignment="1">
      <alignment horizontal="left" shrinkToFit="1"/>
    </xf>
    <xf numFmtId="40" fontId="4" fillId="0" borderId="6" xfId="1" applyNumberFormat="1" applyFont="1" applyBorder="1" applyAlignment="1">
      <alignment horizontal="center"/>
    </xf>
    <xf numFmtId="0" fontId="6" fillId="0" borderId="0" xfId="0" applyFont="1" applyAlignment="1"/>
    <xf numFmtId="0" fontId="4" fillId="0" borderId="0" xfId="0" applyFont="1" applyAlignment="1">
      <alignment shrinkToFit="1"/>
    </xf>
    <xf numFmtId="0" fontId="4" fillId="0" borderId="0" xfId="0" applyFont="1" applyAlignment="1">
      <alignment horizontal="center"/>
    </xf>
    <xf numFmtId="38" fontId="4" fillId="0" borderId="0" xfId="1" applyFont="1" applyBorder="1" applyAlignment="1"/>
    <xf numFmtId="38" fontId="4" fillId="0" borderId="0" xfId="1" applyFont="1" applyBorder="1" applyAlignment="1">
      <alignment horizontal="center" shrinkToFit="1"/>
    </xf>
    <xf numFmtId="185" fontId="4" fillId="0" borderId="0" xfId="1" applyNumberFormat="1" applyFont="1" applyBorder="1" applyAlignment="1"/>
    <xf numFmtId="0" fontId="4" fillId="0" borderId="0" xfId="0" applyFont="1" applyAlignment="1">
      <alignment horizontal="center" shrinkToFit="1"/>
    </xf>
    <xf numFmtId="0" fontId="4" fillId="0" borderId="0" xfId="0" applyFont="1" applyAlignment="1">
      <alignment horizontal="left" shrinkToFi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81" fontId="4" fillId="2" borderId="0" xfId="1" applyNumberFormat="1" applyFont="1" applyFill="1" applyBorder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76" fontId="4" fillId="0" borderId="0" xfId="0" applyNumberFormat="1" applyFont="1" applyAlignment="1" applyProtection="1">
      <alignment shrinkToFit="1"/>
      <protection locked="0"/>
    </xf>
    <xf numFmtId="38" fontId="4" fillId="0" borderId="0" xfId="1" applyFont="1" applyFill="1" applyBorder="1" applyAlignment="1" applyProtection="1">
      <alignment shrinkToFit="1"/>
      <protection locked="0"/>
    </xf>
    <xf numFmtId="181" fontId="4" fillId="0" borderId="0" xfId="1" applyNumberFormat="1" applyFont="1" applyFill="1" applyBorder="1" applyAlignment="1">
      <alignment horizontal="right"/>
    </xf>
    <xf numFmtId="38" fontId="4" fillId="0" borderId="0" xfId="1" applyFont="1" applyFill="1" applyBorder="1" applyAlignment="1"/>
    <xf numFmtId="38" fontId="4" fillId="0" borderId="0" xfId="1" applyFont="1" applyBorder="1" applyAlignment="1">
      <alignment horizontal="left"/>
    </xf>
    <xf numFmtId="40" fontId="4" fillId="0" borderId="0" xfId="1" applyNumberFormat="1" applyFont="1" applyBorder="1" applyAlignment="1">
      <alignment horizontal="left"/>
    </xf>
    <xf numFmtId="38" fontId="5" fillId="0" borderId="0" xfId="1" applyFont="1" applyFill="1" applyBorder="1" applyAlignment="1"/>
    <xf numFmtId="38" fontId="5" fillId="0" borderId="0" xfId="0" applyNumberFormat="1" applyFont="1" applyAlignment="1"/>
    <xf numFmtId="38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38" fontId="4" fillId="3" borderId="6" xfId="1" applyFont="1" applyFill="1" applyBorder="1" applyAlignment="1">
      <alignment horizontal="center" vertical="center"/>
    </xf>
    <xf numFmtId="38" fontId="4" fillId="3" borderId="6" xfId="1" applyFont="1" applyFill="1" applyBorder="1" applyAlignment="1">
      <alignment horizontal="center" vertical="center" shrinkToFit="1"/>
    </xf>
    <xf numFmtId="38" fontId="4" fillId="4" borderId="4" xfId="1" applyFont="1" applyFill="1" applyBorder="1" applyAlignment="1"/>
    <xf numFmtId="38" fontId="4" fillId="4" borderId="4" xfId="1" applyFont="1" applyFill="1" applyBorder="1" applyAlignment="1">
      <alignment horizontal="center" shrinkToFit="1"/>
    </xf>
    <xf numFmtId="38" fontId="4" fillId="6" borderId="6" xfId="1" applyFont="1" applyFill="1" applyBorder="1" applyAlignment="1"/>
    <xf numFmtId="38" fontId="4" fillId="6" borderId="6" xfId="1" applyFont="1" applyFill="1" applyBorder="1" applyAlignment="1">
      <alignment horizontal="center" shrinkToFit="1"/>
    </xf>
    <xf numFmtId="38" fontId="4" fillId="7" borderId="6" xfId="1" applyFont="1" applyFill="1" applyBorder="1" applyAlignment="1"/>
    <xf numFmtId="38" fontId="4" fillId="7" borderId="6" xfId="1" applyFont="1" applyFill="1" applyBorder="1" applyAlignment="1">
      <alignment horizontal="center" shrinkToFit="1"/>
    </xf>
    <xf numFmtId="0" fontId="4" fillId="8" borderId="6" xfId="0" applyFont="1" applyFill="1" applyBorder="1" applyAlignment="1"/>
    <xf numFmtId="0" fontId="4" fillId="8" borderId="6" xfId="0" applyFont="1" applyFill="1" applyBorder="1" applyAlignment="1">
      <alignment horizontal="left" shrinkToFit="1"/>
    </xf>
    <xf numFmtId="0" fontId="4" fillId="8" borderId="6" xfId="0" applyFont="1" applyFill="1" applyBorder="1" applyAlignment="1">
      <alignment shrinkToFit="1"/>
    </xf>
    <xf numFmtId="0" fontId="4" fillId="8" borderId="2" xfId="0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 shrinkToFit="1"/>
    </xf>
    <xf numFmtId="38" fontId="4" fillId="8" borderId="6" xfId="1" applyFont="1" applyFill="1" applyBorder="1" applyAlignment="1"/>
    <xf numFmtId="38" fontId="4" fillId="0" borderId="6" xfId="1" applyFont="1" applyFill="1" applyBorder="1" applyAlignment="1"/>
    <xf numFmtId="38" fontId="5" fillId="0" borderId="6" xfId="1" applyFont="1" applyFill="1" applyBorder="1" applyAlignment="1"/>
    <xf numFmtId="38" fontId="8" fillId="0" borderId="0" xfId="1" applyFont="1" applyAlignment="1"/>
    <xf numFmtId="0" fontId="7" fillId="0" borderId="1" xfId="0" applyFont="1" applyBorder="1">
      <alignment vertical="center"/>
    </xf>
    <xf numFmtId="0" fontId="10" fillId="0" borderId="0" xfId="0" applyFont="1" applyAlignment="1">
      <alignment shrinkToFit="1"/>
    </xf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>
      <alignment shrinkToFit="1"/>
    </xf>
    <xf numFmtId="0" fontId="9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shrinkToFit="1"/>
    </xf>
    <xf numFmtId="38" fontId="9" fillId="3" borderId="6" xfId="1" applyFont="1" applyFill="1" applyBorder="1" applyAlignment="1">
      <alignment horizontal="center" vertical="center"/>
    </xf>
    <xf numFmtId="0" fontId="9" fillId="0" borderId="3" xfId="0" applyFont="1" applyBorder="1" applyAlignment="1"/>
    <xf numFmtId="0" fontId="9" fillId="0" borderId="5" xfId="0" applyFont="1" applyBorder="1" applyAlignment="1">
      <alignment shrinkToFit="1"/>
    </xf>
    <xf numFmtId="0" fontId="9" fillId="4" borderId="4" xfId="0" applyFont="1" applyFill="1" applyBorder="1" applyAlignment="1"/>
    <xf numFmtId="0" fontId="9" fillId="4" borderId="3" xfId="0" applyFont="1" applyFill="1" applyBorder="1" applyAlignment="1"/>
    <xf numFmtId="0" fontId="9" fillId="4" borderId="5" xfId="0" applyFont="1" applyFill="1" applyBorder="1" applyAlignment="1">
      <alignment shrinkToFit="1"/>
    </xf>
    <xf numFmtId="0" fontId="9" fillId="4" borderId="4" xfId="0" applyFont="1" applyFill="1" applyBorder="1" applyAlignment="1">
      <alignment shrinkToFit="1"/>
    </xf>
    <xf numFmtId="0" fontId="9" fillId="4" borderId="4" xfId="0" applyFont="1" applyFill="1" applyBorder="1" applyAlignment="1">
      <alignment horizontal="center"/>
    </xf>
    <xf numFmtId="38" fontId="9" fillId="4" borderId="4" xfId="1" applyFont="1" applyFill="1" applyBorder="1" applyAlignment="1"/>
    <xf numFmtId="0" fontId="9" fillId="0" borderId="4" xfId="0" applyFont="1" applyBorder="1" applyAlignment="1"/>
    <xf numFmtId="0" fontId="9" fillId="0" borderId="6" xfId="0" applyFont="1" applyBorder="1" applyAlignment="1">
      <alignment shrinkToFit="1"/>
    </xf>
    <xf numFmtId="0" fontId="9" fillId="0" borderId="6" xfId="0" applyFont="1" applyBorder="1" applyAlignment="1">
      <alignment horizontal="center"/>
    </xf>
    <xf numFmtId="38" fontId="9" fillId="0" borderId="6" xfId="1" applyFont="1" applyBorder="1" applyAlignment="1"/>
    <xf numFmtId="0" fontId="9" fillId="0" borderId="6" xfId="0" applyFont="1" applyBorder="1" applyAlignment="1">
      <alignment horizontal="center" shrinkToFit="1"/>
    </xf>
    <xf numFmtId="0" fontId="9" fillId="0" borderId="6" xfId="0" applyFont="1" applyBorder="1" applyAlignment="1"/>
    <xf numFmtId="0" fontId="9" fillId="0" borderId="2" xfId="0" applyFont="1" applyBorder="1" applyAlignment="1"/>
    <xf numFmtId="0" fontId="9" fillId="0" borderId="7" xfId="0" applyFont="1" applyBorder="1" applyAlignment="1">
      <alignment shrinkToFit="1"/>
    </xf>
    <xf numFmtId="0" fontId="9" fillId="6" borderId="6" xfId="0" applyFont="1" applyFill="1" applyBorder="1" applyAlignment="1"/>
    <xf numFmtId="0" fontId="9" fillId="6" borderId="2" xfId="0" applyFont="1" applyFill="1" applyBorder="1" applyAlignment="1"/>
    <xf numFmtId="0" fontId="9" fillId="6" borderId="7" xfId="0" applyFont="1" applyFill="1" applyBorder="1" applyAlignment="1">
      <alignment shrinkToFit="1"/>
    </xf>
    <xf numFmtId="0" fontId="9" fillId="6" borderId="6" xfId="0" applyFont="1" applyFill="1" applyBorder="1" applyAlignment="1">
      <alignment horizontal="center" shrinkToFit="1"/>
    </xf>
    <xf numFmtId="0" fontId="9" fillId="6" borderId="6" xfId="0" applyFont="1" applyFill="1" applyBorder="1" applyAlignment="1">
      <alignment horizontal="center"/>
    </xf>
    <xf numFmtId="38" fontId="9" fillId="6" borderId="6" xfId="1" applyFont="1" applyFill="1" applyBorder="1" applyAlignment="1"/>
    <xf numFmtId="0" fontId="9" fillId="5" borderId="6" xfId="0" applyFont="1" applyFill="1" applyBorder="1" applyAlignment="1"/>
    <xf numFmtId="0" fontId="9" fillId="5" borderId="2" xfId="0" applyFont="1" applyFill="1" applyBorder="1" applyAlignment="1"/>
    <xf numFmtId="0" fontId="9" fillId="7" borderId="6" xfId="0" applyFont="1" applyFill="1" applyBorder="1" applyAlignment="1"/>
    <xf numFmtId="0" fontId="9" fillId="7" borderId="2" xfId="0" applyFont="1" applyFill="1" applyBorder="1" applyAlignment="1"/>
    <xf numFmtId="0" fontId="9" fillId="7" borderId="7" xfId="0" applyFont="1" applyFill="1" applyBorder="1" applyAlignment="1">
      <alignment shrinkToFit="1"/>
    </xf>
    <xf numFmtId="0" fontId="9" fillId="7" borderId="6" xfId="0" applyFont="1" applyFill="1" applyBorder="1" applyAlignment="1">
      <alignment horizontal="center" shrinkToFit="1"/>
    </xf>
    <xf numFmtId="0" fontId="9" fillId="7" borderId="6" xfId="0" applyFont="1" applyFill="1" applyBorder="1" applyAlignment="1">
      <alignment horizontal="center"/>
    </xf>
    <xf numFmtId="38" fontId="9" fillId="7" borderId="6" xfId="1" applyFont="1" applyFill="1" applyBorder="1" applyAlignment="1"/>
    <xf numFmtId="0" fontId="4" fillId="0" borderId="2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left"/>
    </xf>
    <xf numFmtId="0" fontId="4" fillId="8" borderId="7" xfId="0" applyFont="1" applyFill="1" applyBorder="1" applyAlignment="1">
      <alignment horizontal="left"/>
    </xf>
    <xf numFmtId="0" fontId="4" fillId="0" borderId="2" xfId="0" applyFont="1" applyBorder="1" applyAlignment="1">
      <alignment horizontal="left" indent="1"/>
    </xf>
    <xf numFmtId="0" fontId="4" fillId="0" borderId="7" xfId="0" applyFont="1" applyBorder="1" applyAlignment="1">
      <alignment horizontal="left" indent="1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D09C7-5603-478B-9F8D-20D9EA31C31B}">
  <sheetPr>
    <tabColor indexed="14"/>
  </sheetPr>
  <dimension ref="A1:N72"/>
  <sheetViews>
    <sheetView tabSelected="1" workbookViewId="0">
      <selection activeCell="D11" sqref="D11"/>
    </sheetView>
  </sheetViews>
  <sheetFormatPr defaultColWidth="9" defaultRowHeight="19.5" customHeight="1"/>
  <cols>
    <col min="1" max="1" width="8" style="2" customWidth="1"/>
    <col min="2" max="2" width="2.375" style="2" customWidth="1"/>
    <col min="3" max="3" width="15.75" style="28" customWidth="1"/>
    <col min="4" max="4" width="20.625" style="2" customWidth="1"/>
    <col min="5" max="5" width="11.75" style="28" customWidth="1"/>
    <col min="6" max="6" width="6.875" style="2" customWidth="1"/>
    <col min="7" max="7" width="12.625" style="2" customWidth="1"/>
    <col min="8" max="8" width="8" style="2" hidden="1" customWidth="1"/>
    <col min="9" max="9" width="11.5" style="2" hidden="1" customWidth="1"/>
    <col min="10" max="10" width="1.125" style="33" hidden="1" customWidth="1"/>
    <col min="11" max="11" width="12.5" style="1" customWidth="1"/>
    <col min="12" max="12" width="10.25" style="2" bestFit="1" customWidth="1"/>
    <col min="13" max="13" width="9.25" style="2" bestFit="1" customWidth="1"/>
    <col min="14" max="16384" width="9" style="2"/>
  </cols>
  <sheetData>
    <row r="1" spans="1:13" ht="19.5" customHeight="1">
      <c r="A1" s="71" t="s">
        <v>58</v>
      </c>
      <c r="B1" s="70"/>
      <c r="C1" s="72"/>
      <c r="D1" s="70"/>
      <c r="E1" s="69"/>
      <c r="F1" s="70"/>
      <c r="G1" s="70"/>
    </row>
    <row r="2" spans="1:13" ht="19.5" customHeight="1">
      <c r="A2" s="108" t="s">
        <v>57</v>
      </c>
      <c r="B2" s="108"/>
      <c r="C2" s="108"/>
      <c r="D2" s="108"/>
      <c r="E2" s="108"/>
      <c r="F2" s="108"/>
      <c r="G2" s="108"/>
      <c r="H2" s="68"/>
      <c r="I2" s="68"/>
      <c r="J2" s="68"/>
    </row>
    <row r="3" spans="1:13" s="50" customFormat="1" ht="19.5" customHeight="1">
      <c r="A3" s="73" t="s">
        <v>0</v>
      </c>
      <c r="B3" s="109" t="s">
        <v>1</v>
      </c>
      <c r="C3" s="110"/>
      <c r="D3" s="73" t="s">
        <v>2</v>
      </c>
      <c r="E3" s="74" t="s">
        <v>3</v>
      </c>
      <c r="F3" s="73" t="s">
        <v>4</v>
      </c>
      <c r="G3" s="75" t="s">
        <v>5</v>
      </c>
      <c r="H3" s="51" t="s">
        <v>6</v>
      </c>
      <c r="I3" s="51" t="s">
        <v>7</v>
      </c>
      <c r="J3" s="52" t="s">
        <v>8</v>
      </c>
      <c r="K3" s="48"/>
      <c r="L3" s="49"/>
    </row>
    <row r="4" spans="1:13" ht="19.5" customHeight="1">
      <c r="A4" s="78"/>
      <c r="B4" s="79" t="s">
        <v>40</v>
      </c>
      <c r="C4" s="80"/>
      <c r="D4" s="81"/>
      <c r="E4" s="81"/>
      <c r="F4" s="82"/>
      <c r="G4" s="83"/>
      <c r="H4" s="53"/>
      <c r="I4" s="53" t="e">
        <f>SUM(I5:I10)</f>
        <v>#REF!</v>
      </c>
      <c r="J4" s="54"/>
      <c r="L4" s="29"/>
    </row>
    <row r="5" spans="1:13" ht="19.5" customHeight="1">
      <c r="A5" s="84"/>
      <c r="B5" s="76"/>
      <c r="C5" s="77" t="s">
        <v>25</v>
      </c>
      <c r="D5" s="85" t="s">
        <v>35</v>
      </c>
      <c r="E5" s="88" t="s">
        <v>34</v>
      </c>
      <c r="F5" s="86" t="s">
        <v>31</v>
      </c>
      <c r="G5" s="87">
        <v>130800</v>
      </c>
      <c r="H5" s="9" t="e">
        <f>SUM(#REF!)</f>
        <v>#REF!</v>
      </c>
      <c r="I5" s="9" t="e">
        <f t="shared" ref="I5:I10" si="0">TRUNC(G5*H5)</f>
        <v>#REF!</v>
      </c>
      <c r="J5" s="10">
        <v>1</v>
      </c>
      <c r="L5" s="30"/>
      <c r="M5" s="11"/>
    </row>
    <row r="6" spans="1:13" ht="19.5" customHeight="1">
      <c r="A6" s="84"/>
      <c r="B6" s="76"/>
      <c r="C6" s="77" t="s">
        <v>25</v>
      </c>
      <c r="D6" s="85" t="s">
        <v>35</v>
      </c>
      <c r="E6" s="88" t="s">
        <v>37</v>
      </c>
      <c r="F6" s="86" t="s">
        <v>31</v>
      </c>
      <c r="G6" s="87">
        <v>332100</v>
      </c>
      <c r="H6" s="9" t="e">
        <f>SUM(#REF!)</f>
        <v>#REF!</v>
      </c>
      <c r="I6" s="9" t="e">
        <f t="shared" si="0"/>
        <v>#REF!</v>
      </c>
      <c r="J6" s="10">
        <v>1</v>
      </c>
      <c r="L6" s="30"/>
      <c r="M6" s="11"/>
    </row>
    <row r="7" spans="1:13" ht="19.5" customHeight="1">
      <c r="A7" s="84"/>
      <c r="B7" s="76"/>
      <c r="C7" s="77" t="s">
        <v>25</v>
      </c>
      <c r="D7" s="85" t="s">
        <v>35</v>
      </c>
      <c r="E7" s="88" t="s">
        <v>42</v>
      </c>
      <c r="F7" s="86" t="s">
        <v>31</v>
      </c>
      <c r="G7" s="87">
        <v>17400</v>
      </c>
      <c r="H7" s="9" t="e">
        <f>SUM(#REF!)</f>
        <v>#REF!</v>
      </c>
      <c r="I7" s="9" t="e">
        <f t="shared" si="0"/>
        <v>#REF!</v>
      </c>
      <c r="J7" s="10">
        <v>4</v>
      </c>
      <c r="L7" s="30"/>
      <c r="M7" s="11"/>
    </row>
    <row r="8" spans="1:13" ht="19.5" customHeight="1">
      <c r="A8" s="84"/>
      <c r="B8" s="76"/>
      <c r="C8" s="77" t="s">
        <v>25</v>
      </c>
      <c r="D8" s="85" t="s">
        <v>36</v>
      </c>
      <c r="E8" s="88" t="s">
        <v>37</v>
      </c>
      <c r="F8" s="86" t="s">
        <v>31</v>
      </c>
      <c r="G8" s="87">
        <v>57300</v>
      </c>
      <c r="H8" s="9" t="e">
        <f>SUM(#REF!)</f>
        <v>#REF!</v>
      </c>
      <c r="I8" s="9" t="e">
        <f t="shared" si="0"/>
        <v>#REF!</v>
      </c>
      <c r="J8" s="10">
        <v>4</v>
      </c>
      <c r="L8" s="30"/>
      <c r="M8" s="11"/>
    </row>
    <row r="9" spans="1:13" ht="19.5" customHeight="1">
      <c r="A9" s="84"/>
      <c r="B9" s="76"/>
      <c r="C9" s="77" t="s">
        <v>25</v>
      </c>
      <c r="D9" s="85" t="s">
        <v>36</v>
      </c>
      <c r="E9" s="88" t="s">
        <v>42</v>
      </c>
      <c r="F9" s="86" t="s">
        <v>31</v>
      </c>
      <c r="G9" s="87">
        <v>44500</v>
      </c>
      <c r="H9" s="9" t="e">
        <f>SUM(#REF!)</f>
        <v>#REF!</v>
      </c>
      <c r="I9" s="9" t="e">
        <f t="shared" si="0"/>
        <v>#REF!</v>
      </c>
      <c r="J9" s="10">
        <v>4</v>
      </c>
      <c r="L9" s="30"/>
      <c r="M9" s="11"/>
    </row>
    <row r="10" spans="1:13" ht="19.5" customHeight="1">
      <c r="A10" s="89"/>
      <c r="B10" s="90"/>
      <c r="C10" s="91" t="s">
        <v>38</v>
      </c>
      <c r="D10" s="85" t="s">
        <v>62</v>
      </c>
      <c r="E10" s="88" t="s">
        <v>26</v>
      </c>
      <c r="F10" s="86" t="s">
        <v>31</v>
      </c>
      <c r="G10" s="87">
        <v>8350</v>
      </c>
      <c r="H10" s="9" t="e">
        <f>SUM(#REF!)</f>
        <v>#REF!</v>
      </c>
      <c r="I10" s="9" t="e">
        <f t="shared" si="0"/>
        <v>#REF!</v>
      </c>
      <c r="J10" s="10">
        <v>7</v>
      </c>
      <c r="L10" s="30"/>
      <c r="M10" s="11"/>
    </row>
    <row r="11" spans="1:13" ht="19.5" customHeight="1">
      <c r="A11" s="92"/>
      <c r="B11" s="93" t="s">
        <v>39</v>
      </c>
      <c r="C11" s="94"/>
      <c r="D11" s="92"/>
      <c r="E11" s="95"/>
      <c r="F11" s="96"/>
      <c r="G11" s="97"/>
      <c r="H11" s="55"/>
      <c r="I11" s="55" t="e">
        <f>SUM(I12:I18)</f>
        <v>#REF!</v>
      </c>
      <c r="J11" s="56"/>
      <c r="L11" s="30"/>
      <c r="M11" s="11"/>
    </row>
    <row r="12" spans="1:13" ht="19.5" customHeight="1">
      <c r="A12" s="98"/>
      <c r="B12" s="99"/>
      <c r="C12" s="91" t="s">
        <v>49</v>
      </c>
      <c r="D12" s="89" t="s">
        <v>51</v>
      </c>
      <c r="E12" s="88"/>
      <c r="F12" s="86" t="s">
        <v>30</v>
      </c>
      <c r="G12" s="87">
        <v>70</v>
      </c>
      <c r="H12" s="9" t="e">
        <f>SUM(#REF!)</f>
        <v>#REF!</v>
      </c>
      <c r="I12" s="9" t="e">
        <f t="shared" ref="I12:I18" si="1">TRUNC(G12*H12)</f>
        <v>#REF!</v>
      </c>
      <c r="J12" s="10">
        <v>9</v>
      </c>
      <c r="L12" s="30"/>
      <c r="M12" s="11"/>
    </row>
    <row r="13" spans="1:13" ht="19.5" customHeight="1">
      <c r="A13" s="98"/>
      <c r="B13" s="99"/>
      <c r="C13" s="91" t="s">
        <v>49</v>
      </c>
      <c r="D13" s="89" t="s">
        <v>50</v>
      </c>
      <c r="E13" s="88"/>
      <c r="F13" s="86" t="s">
        <v>30</v>
      </c>
      <c r="G13" s="87">
        <v>70</v>
      </c>
      <c r="H13" s="9" t="e">
        <f>SUM(#REF!)</f>
        <v>#REF!</v>
      </c>
      <c r="I13" s="9" t="e">
        <f t="shared" si="1"/>
        <v>#REF!</v>
      </c>
      <c r="J13" s="10">
        <v>10</v>
      </c>
      <c r="L13" s="30"/>
      <c r="M13" s="11"/>
    </row>
    <row r="14" spans="1:13" ht="19.5" customHeight="1">
      <c r="A14" s="98"/>
      <c r="B14" s="99"/>
      <c r="C14" s="91" t="s">
        <v>52</v>
      </c>
      <c r="D14" s="89"/>
      <c r="E14" s="88"/>
      <c r="F14" s="86" t="s">
        <v>31</v>
      </c>
      <c r="G14" s="87">
        <v>600</v>
      </c>
      <c r="H14" s="9" t="e">
        <f>SUM(#REF!)</f>
        <v>#REF!</v>
      </c>
      <c r="I14" s="9" t="e">
        <f t="shared" si="1"/>
        <v>#REF!</v>
      </c>
      <c r="J14" s="10">
        <v>11</v>
      </c>
      <c r="L14" s="30"/>
      <c r="M14" s="11"/>
    </row>
    <row r="15" spans="1:13" ht="19.5" customHeight="1">
      <c r="A15" s="98"/>
      <c r="B15" s="99"/>
      <c r="C15" s="91" t="s">
        <v>54</v>
      </c>
      <c r="D15" s="89" t="s">
        <v>50</v>
      </c>
      <c r="E15" s="88"/>
      <c r="F15" s="86" t="s">
        <v>30</v>
      </c>
      <c r="G15" s="87">
        <v>300</v>
      </c>
      <c r="H15" s="9" t="e">
        <f>SUM(#REF!)</f>
        <v>#REF!</v>
      </c>
      <c r="I15" s="9" t="e">
        <f t="shared" si="1"/>
        <v>#REF!</v>
      </c>
      <c r="J15" s="10">
        <v>16</v>
      </c>
      <c r="L15" s="30"/>
      <c r="M15" s="11"/>
    </row>
    <row r="16" spans="1:13" ht="19.5" customHeight="1">
      <c r="A16" s="89"/>
      <c r="B16" s="90"/>
      <c r="C16" s="91" t="s">
        <v>41</v>
      </c>
      <c r="D16" s="85" t="s">
        <v>60</v>
      </c>
      <c r="E16" s="88" t="s">
        <v>42</v>
      </c>
      <c r="F16" s="86" t="s">
        <v>31</v>
      </c>
      <c r="G16" s="87">
        <v>1680</v>
      </c>
      <c r="H16" s="9" t="e">
        <f>SUM(#REF!)</f>
        <v>#REF!</v>
      </c>
      <c r="I16" s="9" t="e">
        <f t="shared" ref="I16" si="2">TRUNC(G16*H16)</f>
        <v>#REF!</v>
      </c>
      <c r="J16" s="10">
        <v>4</v>
      </c>
      <c r="L16" s="30"/>
      <c r="M16" s="11"/>
    </row>
    <row r="17" spans="1:13" ht="19.5" customHeight="1">
      <c r="A17" s="89"/>
      <c r="B17" s="90"/>
      <c r="C17" s="91" t="s">
        <v>41</v>
      </c>
      <c r="D17" s="85" t="s">
        <v>61</v>
      </c>
      <c r="E17" s="88" t="s">
        <v>26</v>
      </c>
      <c r="F17" s="86" t="s">
        <v>31</v>
      </c>
      <c r="G17" s="87">
        <v>15960</v>
      </c>
      <c r="H17" s="9" t="e">
        <f>SUM(#REF!)</f>
        <v>#REF!</v>
      </c>
      <c r="I17" s="9" t="e">
        <f t="shared" si="1"/>
        <v>#REF!</v>
      </c>
      <c r="J17" s="10">
        <v>4</v>
      </c>
      <c r="L17" s="30"/>
      <c r="M17" s="11"/>
    </row>
    <row r="18" spans="1:13" ht="19.5" customHeight="1">
      <c r="A18" s="89"/>
      <c r="B18" s="90"/>
      <c r="C18" s="91" t="s">
        <v>43</v>
      </c>
      <c r="D18" s="89"/>
      <c r="E18" s="88"/>
      <c r="F18" s="86" t="s">
        <v>31</v>
      </c>
      <c r="G18" s="87">
        <v>5000</v>
      </c>
      <c r="H18" s="9" t="e">
        <f>SUM(#REF!)</f>
        <v>#REF!</v>
      </c>
      <c r="I18" s="9" t="e">
        <f t="shared" si="1"/>
        <v>#REF!</v>
      </c>
      <c r="J18" s="10" t="e">
        <f>SUM(#REF!)</f>
        <v>#REF!</v>
      </c>
      <c r="L18" s="30"/>
      <c r="M18" s="11"/>
    </row>
    <row r="19" spans="1:13" ht="19.5" customHeight="1">
      <c r="A19" s="100"/>
      <c r="B19" s="101" t="s">
        <v>44</v>
      </c>
      <c r="C19" s="102"/>
      <c r="D19" s="100"/>
      <c r="E19" s="103"/>
      <c r="F19" s="104"/>
      <c r="G19" s="105"/>
      <c r="H19" s="57"/>
      <c r="I19" s="57" t="e">
        <f>SUM(I20:I22)</f>
        <v>#REF!</v>
      </c>
      <c r="J19" s="58"/>
      <c r="L19" s="30"/>
      <c r="M19" s="11"/>
    </row>
    <row r="20" spans="1:13" ht="19.5" customHeight="1">
      <c r="A20" s="89"/>
      <c r="B20" s="90"/>
      <c r="C20" s="91" t="s">
        <v>45</v>
      </c>
      <c r="D20" s="89" t="s">
        <v>46</v>
      </c>
      <c r="E20" s="88" t="s">
        <v>59</v>
      </c>
      <c r="F20" s="86" t="s">
        <v>28</v>
      </c>
      <c r="G20" s="87">
        <v>12</v>
      </c>
      <c r="H20" s="9" t="e">
        <f>SUM(#REF!)</f>
        <v>#REF!</v>
      </c>
      <c r="I20" s="9" t="e">
        <f>TRUNC(G20*H20)</f>
        <v>#REF!</v>
      </c>
      <c r="J20" s="10" t="e">
        <f>SUM(#REF!)</f>
        <v>#REF!</v>
      </c>
      <c r="L20" s="30"/>
      <c r="M20" s="11"/>
    </row>
    <row r="21" spans="1:13" ht="19.5" customHeight="1">
      <c r="A21" s="89"/>
      <c r="B21" s="90"/>
      <c r="C21" s="91" t="s">
        <v>47</v>
      </c>
      <c r="D21" s="89"/>
      <c r="E21" s="88" t="s">
        <v>59</v>
      </c>
      <c r="F21" s="86" t="s">
        <v>28</v>
      </c>
      <c r="G21" s="87">
        <v>12</v>
      </c>
      <c r="H21" s="9" t="e">
        <f>SUM(#REF!)</f>
        <v>#REF!</v>
      </c>
      <c r="I21" s="9" t="e">
        <f>TRUNC(G21*H21)</f>
        <v>#REF!</v>
      </c>
      <c r="J21" s="10" t="e">
        <f>SUM(#REF!)</f>
        <v>#REF!</v>
      </c>
      <c r="L21" s="30"/>
      <c r="M21" s="11"/>
    </row>
    <row r="22" spans="1:13" ht="19.5" customHeight="1">
      <c r="A22" s="89"/>
      <c r="B22" s="90"/>
      <c r="C22" s="91" t="s">
        <v>27</v>
      </c>
      <c r="D22" s="85" t="s">
        <v>48</v>
      </c>
      <c r="E22" s="88" t="s">
        <v>59</v>
      </c>
      <c r="F22" s="86" t="s">
        <v>28</v>
      </c>
      <c r="G22" s="87">
        <v>12</v>
      </c>
      <c r="H22" s="9" t="e">
        <f>SUM(#REF!)</f>
        <v>#REF!</v>
      </c>
      <c r="I22" s="9" t="e">
        <f>TRUNC(G22*H22)</f>
        <v>#REF!</v>
      </c>
      <c r="J22" s="10" t="e">
        <f>SUM(#REF!)</f>
        <v>#REF!</v>
      </c>
      <c r="L22" s="30"/>
      <c r="M22" s="11"/>
    </row>
    <row r="23" spans="1:13" ht="19.5" hidden="1" customHeight="1">
      <c r="A23" s="12"/>
      <c r="B23" s="13"/>
      <c r="C23" s="14"/>
      <c r="D23" s="8"/>
      <c r="E23" s="8"/>
      <c r="F23" s="3"/>
      <c r="G23" s="9"/>
      <c r="H23" s="9"/>
      <c r="I23" s="9"/>
      <c r="J23" s="7"/>
      <c r="L23" s="30"/>
      <c r="M23" s="11"/>
    </row>
    <row r="24" spans="1:13" ht="19.5" hidden="1" customHeight="1">
      <c r="A24" s="12"/>
      <c r="B24" s="13"/>
      <c r="C24" s="14"/>
      <c r="D24" s="12"/>
      <c r="E24" s="8"/>
      <c r="F24" s="4"/>
      <c r="G24" s="9"/>
      <c r="H24" s="9"/>
      <c r="I24" s="9"/>
      <c r="J24" s="7"/>
    </row>
    <row r="25" spans="1:13" ht="19.5" hidden="1" customHeight="1">
      <c r="A25" s="59"/>
      <c r="B25" s="111" t="s">
        <v>55</v>
      </c>
      <c r="C25" s="112"/>
      <c r="D25" s="60"/>
      <c r="E25" s="61"/>
      <c r="F25" s="62"/>
      <c r="G25" s="59"/>
      <c r="H25" s="59"/>
      <c r="I25" s="64" t="e">
        <f>SUM(#REF!)</f>
        <v>#REF!</v>
      </c>
      <c r="J25" s="63" t="s">
        <v>32</v>
      </c>
    </row>
    <row r="26" spans="1:13" ht="19.5" hidden="1" customHeight="1">
      <c r="A26" s="16" t="s">
        <v>9</v>
      </c>
      <c r="B26" s="106" t="s">
        <v>10</v>
      </c>
      <c r="C26" s="107"/>
      <c r="D26" s="5"/>
      <c r="E26" s="8"/>
      <c r="F26" s="17" t="s">
        <v>17</v>
      </c>
      <c r="G26" s="18" t="e">
        <f>ROUNDDOWN(34596.3*I25^(-0.4895),2)/100</f>
        <v>#REF!</v>
      </c>
      <c r="H26" s="19" t="s">
        <v>23</v>
      </c>
      <c r="I26" s="9" t="e">
        <f>TRUNC(I25*G26)/3</f>
        <v>#REF!</v>
      </c>
      <c r="J26" s="7"/>
    </row>
    <row r="27" spans="1:13" ht="19.5" hidden="1" customHeight="1">
      <c r="A27" s="8" t="s">
        <v>53</v>
      </c>
      <c r="B27" s="113" t="s">
        <v>56</v>
      </c>
      <c r="C27" s="114"/>
      <c r="D27" s="16"/>
      <c r="E27" s="8"/>
      <c r="F27" s="4"/>
      <c r="G27" s="18"/>
      <c r="H27" s="20"/>
      <c r="I27" s="9" t="e">
        <f>SUM(I25:I26)</f>
        <v>#REF!</v>
      </c>
      <c r="J27" s="7" t="s">
        <v>11</v>
      </c>
    </row>
    <row r="28" spans="1:13" ht="19.5" hidden="1" customHeight="1">
      <c r="A28" s="12"/>
      <c r="B28" s="106" t="s">
        <v>12</v>
      </c>
      <c r="C28" s="107"/>
      <c r="D28" s="5"/>
      <c r="E28" s="8"/>
      <c r="F28" s="17" t="s">
        <v>18</v>
      </c>
      <c r="G28" s="18" t="e">
        <f>ROUNDDOWN(253.5*I27^(-0.1191),2)/100</f>
        <v>#REF!</v>
      </c>
      <c r="H28" s="19"/>
      <c r="I28" s="9" t="e">
        <f>TRUNC(I27*G28)</f>
        <v>#REF!</v>
      </c>
      <c r="J28" s="7"/>
    </row>
    <row r="29" spans="1:13" ht="19.5" hidden="1" customHeight="1">
      <c r="A29" s="12"/>
      <c r="B29" s="113" t="s">
        <v>13</v>
      </c>
      <c r="C29" s="114"/>
      <c r="D29" s="16"/>
      <c r="E29" s="8"/>
      <c r="F29" s="4"/>
      <c r="G29" s="21"/>
      <c r="H29" s="22"/>
      <c r="I29" s="9" t="e">
        <f>TRUNC(I27+I28)</f>
        <v>#REF!</v>
      </c>
      <c r="J29" s="7" t="s">
        <v>14</v>
      </c>
    </row>
    <row r="30" spans="1:13" ht="19.5" hidden="1" customHeight="1">
      <c r="A30" s="12"/>
      <c r="B30" s="106" t="s">
        <v>15</v>
      </c>
      <c r="C30" s="107"/>
      <c r="D30" s="5"/>
      <c r="E30" s="8"/>
      <c r="F30" s="17" t="s">
        <v>33</v>
      </c>
      <c r="G30" s="23" t="e">
        <f>ROUNDUP((-2.57651*LOG(I29)+31.63531),2)*1/100</f>
        <v>#REF!</v>
      </c>
      <c r="H30" s="24" t="s">
        <v>24</v>
      </c>
      <c r="I30" s="65" t="e">
        <f>SUM(I31-I29)</f>
        <v>#REF!</v>
      </c>
      <c r="J30" s="7"/>
      <c r="K30" s="1" t="e">
        <f>TRUNC(I29*G30)/3</f>
        <v>#REF!</v>
      </c>
      <c r="L30" s="11" t="e">
        <f>SUM(L31-I29)</f>
        <v>#REF!</v>
      </c>
    </row>
    <row r="31" spans="1:13" ht="19.5" hidden="1" customHeight="1">
      <c r="A31" s="12"/>
      <c r="B31" s="115" t="s">
        <v>19</v>
      </c>
      <c r="C31" s="116"/>
      <c r="D31" s="16"/>
      <c r="E31" s="8"/>
      <c r="F31" s="4"/>
      <c r="G31" s="6"/>
      <c r="H31" s="9"/>
      <c r="I31" s="65" t="e">
        <f>ROUNDDOWN(L31,-4)</f>
        <v>#REF!</v>
      </c>
      <c r="J31" s="7" t="s">
        <v>20</v>
      </c>
      <c r="K31" s="1" t="e">
        <f>SUM(I29,K30)</f>
        <v>#REF!</v>
      </c>
      <c r="L31" s="11" t="e">
        <f>ROUNDDOWN(K31,-5)</f>
        <v>#REF!</v>
      </c>
    </row>
    <row r="32" spans="1:13" ht="19.5" hidden="1" customHeight="1">
      <c r="A32" s="12"/>
      <c r="B32" s="15"/>
      <c r="C32" s="25"/>
      <c r="D32" s="16"/>
      <c r="E32" s="8"/>
      <c r="F32" s="4"/>
      <c r="G32" s="6"/>
      <c r="H32" s="9"/>
      <c r="I32" s="65"/>
      <c r="J32" s="7"/>
    </row>
    <row r="33" spans="1:14" ht="19.5" hidden="1" customHeight="1">
      <c r="A33" s="12"/>
      <c r="B33" s="115" t="s">
        <v>16</v>
      </c>
      <c r="C33" s="116"/>
      <c r="D33" s="5"/>
      <c r="E33" s="8"/>
      <c r="F33" s="17" t="s">
        <v>21</v>
      </c>
      <c r="G33" s="26">
        <v>0.1</v>
      </c>
      <c r="H33" s="9"/>
      <c r="I33" s="65" t="e">
        <f>ROUNDDOWN(I31*G33,0)</f>
        <v>#REF!</v>
      </c>
      <c r="J33" s="7"/>
      <c r="K33" s="1" t="e">
        <f>ROUNDDOWN(K31*G33,0)</f>
        <v>#REF!</v>
      </c>
      <c r="L33" s="1" t="e">
        <f>ROUNDDOWN(L31*G33,0)</f>
        <v>#REF!</v>
      </c>
    </row>
    <row r="34" spans="1:14" ht="19.5" hidden="1" customHeight="1">
      <c r="A34" s="12"/>
      <c r="B34" s="13"/>
      <c r="C34" s="14"/>
      <c r="D34" s="8"/>
      <c r="E34" s="8"/>
      <c r="F34" s="4"/>
      <c r="G34" s="9"/>
      <c r="H34" s="9"/>
      <c r="I34" s="65"/>
      <c r="J34" s="7"/>
    </row>
    <row r="35" spans="1:14" ht="19.5" hidden="1" customHeight="1">
      <c r="A35" s="12"/>
      <c r="B35" s="115" t="s">
        <v>22</v>
      </c>
      <c r="C35" s="116"/>
      <c r="D35" s="16"/>
      <c r="E35" s="8"/>
      <c r="F35" s="4"/>
      <c r="G35" s="9"/>
      <c r="H35" s="9"/>
      <c r="I35" s="66" t="e">
        <f>SUM(I31+I33)</f>
        <v>#REF!</v>
      </c>
      <c r="J35" s="7"/>
      <c r="K35" s="1" t="e">
        <f>SUM(K31:K34)</f>
        <v>#REF!</v>
      </c>
      <c r="L35" s="1" t="e">
        <f>SUM(L31:L34)</f>
        <v>#REF!</v>
      </c>
      <c r="M35" s="67"/>
      <c r="N35" s="11"/>
    </row>
    <row r="36" spans="1:14" ht="19.5" customHeight="1">
      <c r="A36" s="27"/>
      <c r="E36" s="2"/>
      <c r="F36" s="29"/>
      <c r="G36" s="30"/>
      <c r="H36" s="30"/>
      <c r="I36" s="30"/>
      <c r="J36" s="31"/>
      <c r="K36" s="30"/>
    </row>
    <row r="37" spans="1:14" ht="19.5" customHeight="1">
      <c r="E37" s="2"/>
      <c r="F37" s="29"/>
      <c r="G37" s="30"/>
      <c r="H37" s="30" t="s">
        <v>29</v>
      </c>
      <c r="I37" s="32" t="e">
        <f>SUM(I31/I25)</f>
        <v>#REF!</v>
      </c>
      <c r="J37" s="31"/>
      <c r="K37" s="30"/>
    </row>
    <row r="38" spans="1:14" ht="19.5" customHeight="1">
      <c r="E38" s="2"/>
      <c r="F38" s="29"/>
      <c r="G38" s="30"/>
      <c r="H38" s="30"/>
      <c r="I38" s="30"/>
      <c r="J38" s="31"/>
      <c r="K38" s="30"/>
    </row>
    <row r="39" spans="1:14" ht="19.5" customHeight="1">
      <c r="E39" s="2"/>
      <c r="F39" s="29"/>
      <c r="G39" s="30"/>
      <c r="H39" s="30"/>
      <c r="I39" s="30"/>
      <c r="J39" s="31"/>
      <c r="K39" s="30"/>
    </row>
    <row r="40" spans="1:14" ht="19.5" customHeight="1">
      <c r="E40" s="2"/>
      <c r="F40" s="29"/>
      <c r="G40" s="30"/>
      <c r="H40" s="30"/>
      <c r="I40" s="30"/>
      <c r="J40" s="31"/>
      <c r="K40" s="30"/>
    </row>
    <row r="41" spans="1:14" ht="19.5" customHeight="1">
      <c r="E41" s="2"/>
      <c r="F41" s="29"/>
      <c r="G41" s="30"/>
      <c r="H41" s="30"/>
      <c r="I41" s="30"/>
      <c r="J41" s="31"/>
      <c r="K41" s="30"/>
    </row>
    <row r="42" spans="1:14" ht="19.5" customHeight="1">
      <c r="E42" s="2"/>
      <c r="F42" s="29"/>
      <c r="G42" s="30"/>
      <c r="H42" s="30"/>
      <c r="I42" s="30"/>
      <c r="J42" s="31"/>
      <c r="K42" s="30"/>
    </row>
    <row r="43" spans="1:14" ht="19.5" customHeight="1">
      <c r="E43" s="2"/>
      <c r="F43" s="29"/>
      <c r="G43" s="30"/>
      <c r="H43" s="30"/>
      <c r="I43" s="30"/>
      <c r="J43" s="31"/>
      <c r="K43" s="30"/>
    </row>
    <row r="44" spans="1:14" ht="19.5" customHeight="1">
      <c r="E44" s="2"/>
      <c r="F44" s="29"/>
      <c r="G44" s="30"/>
      <c r="H44" s="30"/>
      <c r="I44" s="30"/>
      <c r="J44" s="31"/>
      <c r="K44" s="30"/>
    </row>
    <row r="45" spans="1:14" ht="19.5" customHeight="1">
      <c r="E45" s="2"/>
      <c r="F45" s="29"/>
      <c r="G45" s="30"/>
      <c r="H45" s="30"/>
      <c r="I45" s="30"/>
      <c r="J45" s="31"/>
      <c r="K45" s="30"/>
    </row>
    <row r="46" spans="1:14" ht="19.5" customHeight="1">
      <c r="F46" s="29"/>
      <c r="G46" s="30"/>
      <c r="H46" s="30"/>
      <c r="I46" s="30"/>
      <c r="J46" s="31"/>
      <c r="K46" s="30"/>
    </row>
    <row r="47" spans="1:14" ht="19.5" customHeight="1">
      <c r="E47" s="2"/>
      <c r="F47" s="29"/>
      <c r="G47" s="30"/>
      <c r="H47" s="30"/>
      <c r="I47" s="30"/>
      <c r="J47" s="31"/>
      <c r="K47" s="30"/>
    </row>
    <row r="48" spans="1:14" ht="19.5" customHeight="1">
      <c r="E48" s="2"/>
      <c r="F48" s="29"/>
      <c r="G48" s="30"/>
      <c r="H48" s="30"/>
      <c r="I48" s="30"/>
      <c r="J48" s="31"/>
      <c r="K48" s="30"/>
    </row>
    <row r="49" spans="1:12" ht="19.5" customHeight="1">
      <c r="E49" s="2"/>
      <c r="F49" s="29"/>
      <c r="G49" s="30"/>
      <c r="H49" s="30"/>
      <c r="I49" s="30"/>
      <c r="J49" s="31"/>
      <c r="K49" s="30"/>
    </row>
    <row r="50" spans="1:12" ht="19.5" customHeight="1">
      <c r="E50" s="2"/>
      <c r="F50" s="29"/>
      <c r="G50" s="30"/>
      <c r="H50" s="30"/>
      <c r="I50" s="30"/>
      <c r="J50" s="31"/>
      <c r="K50" s="30"/>
    </row>
    <row r="51" spans="1:12" ht="19.5" customHeight="1">
      <c r="E51" s="2"/>
      <c r="F51" s="29"/>
      <c r="G51" s="30"/>
      <c r="H51" s="30"/>
      <c r="I51" s="30"/>
      <c r="J51" s="31"/>
      <c r="K51" s="30"/>
    </row>
    <row r="52" spans="1:12" ht="19.5" customHeight="1">
      <c r="E52" s="2"/>
      <c r="F52" s="29"/>
      <c r="G52" s="30"/>
      <c r="H52" s="30"/>
      <c r="I52" s="30"/>
      <c r="J52" s="31"/>
      <c r="K52" s="30"/>
    </row>
    <row r="53" spans="1:12" ht="19.5" customHeight="1">
      <c r="D53" s="28"/>
      <c r="E53" s="2"/>
      <c r="F53" s="29"/>
      <c r="G53" s="30"/>
      <c r="H53" s="30"/>
      <c r="I53" s="30"/>
      <c r="J53" s="31"/>
      <c r="K53" s="30"/>
    </row>
    <row r="54" spans="1:12" ht="19.5" customHeight="1">
      <c r="E54" s="2"/>
      <c r="F54" s="29"/>
      <c r="G54" s="30"/>
      <c r="H54" s="30"/>
      <c r="I54" s="30"/>
      <c r="J54" s="31"/>
      <c r="K54" s="30"/>
    </row>
    <row r="55" spans="1:12" ht="19.5" customHeight="1">
      <c r="E55" s="2"/>
      <c r="F55" s="29"/>
      <c r="G55" s="30"/>
      <c r="H55" s="30"/>
      <c r="I55" s="30"/>
      <c r="J55" s="31"/>
      <c r="K55" s="30"/>
    </row>
    <row r="56" spans="1:12" ht="19.5" customHeight="1">
      <c r="F56" s="29"/>
      <c r="G56" s="30"/>
      <c r="H56" s="30"/>
      <c r="I56" s="30"/>
      <c r="J56" s="31"/>
      <c r="K56" s="30"/>
    </row>
    <row r="57" spans="1:12" ht="19.5" customHeight="1">
      <c r="E57" s="2"/>
      <c r="F57" s="29"/>
      <c r="G57" s="30"/>
      <c r="H57" s="30"/>
      <c r="I57" s="30"/>
      <c r="J57" s="31"/>
      <c r="K57" s="30"/>
    </row>
    <row r="58" spans="1:12" ht="19.5" customHeight="1">
      <c r="B58" s="33"/>
      <c r="C58" s="33"/>
      <c r="D58" s="34"/>
      <c r="F58" s="29"/>
      <c r="I58" s="30"/>
      <c r="K58" s="30"/>
    </row>
    <row r="59" spans="1:12" ht="19.5" customHeight="1">
      <c r="A59" s="35"/>
      <c r="B59" s="33"/>
      <c r="C59" s="33"/>
      <c r="D59" s="33"/>
      <c r="F59" s="36"/>
      <c r="G59" s="37"/>
      <c r="H59" s="38"/>
      <c r="I59" s="30"/>
      <c r="J59" s="31"/>
      <c r="K59" s="30"/>
    </row>
    <row r="60" spans="1:12" ht="19.5" customHeight="1">
      <c r="B60" s="33"/>
      <c r="C60" s="33"/>
      <c r="D60" s="34"/>
      <c r="F60" s="29"/>
      <c r="G60" s="37"/>
      <c r="H60" s="39"/>
      <c r="I60" s="30"/>
      <c r="J60" s="31"/>
      <c r="K60" s="30"/>
    </row>
    <row r="61" spans="1:12" ht="19.5" customHeight="1">
      <c r="B61" s="33"/>
      <c r="C61" s="33"/>
      <c r="D61" s="33"/>
      <c r="F61" s="36"/>
      <c r="G61" s="37"/>
      <c r="H61" s="38"/>
      <c r="I61" s="30"/>
      <c r="J61" s="31"/>
      <c r="K61" s="30"/>
    </row>
    <row r="62" spans="1:12" ht="19.5" customHeight="1">
      <c r="B62" s="33"/>
      <c r="C62" s="33"/>
      <c r="D62" s="34"/>
      <c r="F62" s="29"/>
      <c r="G62" s="40"/>
      <c r="H62" s="41"/>
      <c r="I62" s="30"/>
      <c r="J62" s="31"/>
      <c r="K62" s="30"/>
    </row>
    <row r="63" spans="1:12" ht="19.5" customHeight="1">
      <c r="B63" s="33"/>
      <c r="C63" s="33"/>
      <c r="D63" s="33"/>
      <c r="F63" s="36"/>
      <c r="G63" s="42"/>
      <c r="H63" s="43"/>
      <c r="I63" s="43"/>
      <c r="J63" s="31"/>
      <c r="K63" s="30"/>
      <c r="L63" s="11"/>
    </row>
    <row r="64" spans="1:12" ht="19.5" customHeight="1">
      <c r="B64" s="33"/>
      <c r="C64" s="33"/>
      <c r="D64" s="34"/>
      <c r="F64" s="29"/>
      <c r="G64" s="44"/>
      <c r="H64" s="30"/>
      <c r="I64" s="43"/>
      <c r="J64" s="31"/>
      <c r="K64" s="30"/>
    </row>
    <row r="65" spans="2:11" ht="19.5" customHeight="1">
      <c r="B65" s="34"/>
      <c r="C65" s="34"/>
      <c r="D65" s="34"/>
      <c r="F65" s="29"/>
      <c r="G65" s="44"/>
      <c r="H65" s="30"/>
      <c r="I65" s="43"/>
      <c r="J65" s="31"/>
      <c r="K65" s="30"/>
    </row>
    <row r="66" spans="2:11" ht="19.5" customHeight="1">
      <c r="B66" s="33"/>
      <c r="C66" s="33"/>
      <c r="D66" s="33"/>
      <c r="F66" s="36"/>
      <c r="G66" s="45"/>
      <c r="H66" s="30"/>
      <c r="I66" s="43"/>
      <c r="J66" s="31"/>
      <c r="K66" s="30"/>
    </row>
    <row r="67" spans="2:11" ht="19.5" customHeight="1">
      <c r="B67" s="28"/>
      <c r="D67" s="28"/>
      <c r="F67" s="29"/>
      <c r="G67" s="30"/>
      <c r="H67" s="30"/>
      <c r="I67" s="43"/>
      <c r="J67" s="31"/>
      <c r="K67" s="30"/>
    </row>
    <row r="68" spans="2:11" ht="19.5" customHeight="1">
      <c r="B68" s="33"/>
      <c r="C68" s="33"/>
      <c r="D68" s="34"/>
      <c r="F68" s="29"/>
      <c r="G68" s="30"/>
      <c r="H68" s="30"/>
      <c r="I68" s="46"/>
      <c r="J68" s="31"/>
      <c r="K68" s="30"/>
    </row>
    <row r="69" spans="2:11" ht="19.5" customHeight="1">
      <c r="K69" s="30"/>
    </row>
    <row r="70" spans="2:11" ht="19.5" customHeight="1">
      <c r="B70" s="29"/>
      <c r="C70" s="33"/>
      <c r="I70" s="47"/>
      <c r="K70" s="30"/>
    </row>
    <row r="71" spans="2:11" ht="19.5" customHeight="1">
      <c r="K71" s="30"/>
    </row>
    <row r="72" spans="2:11" ht="19.5" customHeight="1">
      <c r="I72" s="11"/>
      <c r="K72" s="30"/>
    </row>
  </sheetData>
  <mergeCells count="11">
    <mergeCell ref="B29:C29"/>
    <mergeCell ref="B30:C30"/>
    <mergeCell ref="B31:C31"/>
    <mergeCell ref="B33:C33"/>
    <mergeCell ref="B35:C35"/>
    <mergeCell ref="B28:C28"/>
    <mergeCell ref="A2:G2"/>
    <mergeCell ref="B3:C3"/>
    <mergeCell ref="B25:C25"/>
    <mergeCell ref="B26:C26"/>
    <mergeCell ref="B27:C27"/>
  </mergeCells>
  <phoneticPr fontId="3"/>
  <printOptions horizontalCentered="1"/>
  <pageMargins left="0.7" right="0.7" top="0.75" bottom="0.75" header="0.3" footer="0.3"/>
  <pageSetup paperSize="9" orientation="portrait" r:id="rId1"/>
  <headerFooter alignWithMargins="0"/>
  <rowBreaks count="1" manualBreakCount="1">
    <brk id="35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設計書</vt:lpstr>
      <vt:lpstr>設計書!Print_Titles</vt:lpstr>
    </vt:vector>
  </TitlesOfParts>
  <Company>鹿児島県地域振興公社　緑地課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二瓶　靖</dc:creator>
  <cp:lastModifiedBy>User03</cp:lastModifiedBy>
  <cp:lastPrinted>2026-01-18T04:31:33Z</cp:lastPrinted>
  <dcterms:created xsi:type="dcterms:W3CDTF">2001-03-27T09:29:16Z</dcterms:created>
  <dcterms:modified xsi:type="dcterms:W3CDTF">2026-02-15T07:55:20Z</dcterms:modified>
</cp:coreProperties>
</file>